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chiri\Desktop\COSTI CONTABILIZZATI 2025\"/>
    </mc:Choice>
  </mc:AlternateContent>
  <xr:revisionPtr revIDLastSave="0" documentId="13_ncr:1_{C1CAE066-FB99-425A-B168-E520D994C9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0" i="1" l="1"/>
  <c r="B45" i="1"/>
  <c r="B44" i="1"/>
  <c r="B35" i="1"/>
  <c r="B33" i="1"/>
  <c r="B54" i="1" s="1"/>
  <c r="B28" i="1"/>
  <c r="B27" i="1"/>
  <c r="B26" i="1"/>
  <c r="B31" i="1" s="1"/>
  <c r="B15" i="1"/>
  <c r="B21" i="1" s="1"/>
  <c r="B23" i="1" s="1"/>
  <c r="B56" i="1" s="1"/>
  <c r="B9" i="1"/>
  <c r="B8" i="1"/>
  <c r="B7" i="1"/>
  <c r="B6" i="1"/>
  <c r="B12" i="1" s="1"/>
</calcChain>
</file>

<file path=xl/sharedStrings.xml><?xml version="1.0" encoding="utf-8"?>
<sst xmlns="http://schemas.openxmlformats.org/spreadsheetml/2006/main" count="50" uniqueCount="48">
  <si>
    <t>VOCE DI COSTO</t>
  </si>
  <si>
    <t>COSTO</t>
  </si>
  <si>
    <t>Medici</t>
  </si>
  <si>
    <t>Infermieri</t>
  </si>
  <si>
    <t xml:space="preserve">Addetti all'ospite </t>
  </si>
  <si>
    <t xml:space="preserve">Professioni sanitarie riabilitazione </t>
  </si>
  <si>
    <t>Educatori professionali</t>
  </si>
  <si>
    <t xml:space="preserve">Altri operatori specializzati </t>
  </si>
  <si>
    <t xml:space="preserve">TOTALE COSTO PERSONALE ADDETTO ALL'ASSISTENZA </t>
  </si>
  <si>
    <t xml:space="preserve">Farmaci </t>
  </si>
  <si>
    <t xml:space="preserve">Presidi sanitari per l'incontinenza </t>
  </si>
  <si>
    <t>Altri beni sanitari</t>
  </si>
  <si>
    <t xml:space="preserve">Prestazioni specialistiche </t>
  </si>
  <si>
    <t xml:space="preserve">Ausilii e protesi </t>
  </si>
  <si>
    <t>Alimentazione parenterale</t>
  </si>
  <si>
    <t xml:space="preserve">Alimentazione enterale </t>
  </si>
  <si>
    <t xml:space="preserve">TOTALE COSTI CONSUMI BENI E SERVIZI SANITARI </t>
  </si>
  <si>
    <t xml:space="preserve">TOTALI COSTI ATTIVITA' SANITARIA </t>
  </si>
  <si>
    <t>Ristorazione</t>
  </si>
  <si>
    <t xml:space="preserve">Lavanderia </t>
  </si>
  <si>
    <t xml:space="preserve">Pulizia </t>
  </si>
  <si>
    <t>Trasporto ospiti</t>
  </si>
  <si>
    <t>Altri servizi albeghieri attività core</t>
  </si>
  <si>
    <t>TOTALI COSTI ATTIVITA' ALBERGHIERA (NON SANITARIA)</t>
  </si>
  <si>
    <t>Personale non a standard</t>
  </si>
  <si>
    <t>Costi organi istituzionali e/o costi gestione ente gestore</t>
  </si>
  <si>
    <t xml:space="preserve">Manutenzione ordinaria </t>
  </si>
  <si>
    <t>Utenze</t>
  </si>
  <si>
    <t>Affitti passivi</t>
  </si>
  <si>
    <t xml:space="preserve">Ammortamento immobile </t>
  </si>
  <si>
    <t xml:space="preserve">Ammortamento manutenzione straordinaria </t>
  </si>
  <si>
    <t xml:space="preserve">Ammortamento ristorazione, lavanderia e pulizia </t>
  </si>
  <si>
    <t>Altri ammortamenti</t>
  </si>
  <si>
    <t xml:space="preserve">Assicurazioni obbligatorie </t>
  </si>
  <si>
    <t xml:space="preserve">Assicurazioni accessorie </t>
  </si>
  <si>
    <t xml:space="preserve">Beni non sanitari e piccole attrezzature </t>
  </si>
  <si>
    <t>Consulenze Assitenze e servizi</t>
  </si>
  <si>
    <t xml:space="preserve">Costi sicurezza </t>
  </si>
  <si>
    <t>Altri servizi appaltati</t>
  </si>
  <si>
    <t xml:space="preserve">Imposte di esercizio </t>
  </si>
  <si>
    <t xml:space="preserve">Oneri straordinari </t>
  </si>
  <si>
    <t>Altri costi precedentemente non imputati/Oneri di gestione</t>
  </si>
  <si>
    <t xml:space="preserve">Ammortamenti attrezzature sanitarie </t>
  </si>
  <si>
    <t xml:space="preserve">Formazione personale </t>
  </si>
  <si>
    <t>Interessi passivi</t>
  </si>
  <si>
    <t xml:space="preserve">TOTALE COSTI ATTIVITA' DI SUPPORTO MISTA </t>
  </si>
  <si>
    <t xml:space="preserve">TOTALE COSTI </t>
  </si>
  <si>
    <t>COSTI ANNO 2025 - RSA "SAN MARCO" - MARCALLO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</si>
</sst>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>
    <font>
      <sz val="11"/>
      <color theme="1"/>
      <name val="Calibri"/>
      <family val="2"/>
      <scheme val="minor"/>
    </font>
    <font>
      <sz val="11"/>
      <color theme="1"/>
      <name val="Exo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3" borderId="1" xfId="0" applyFill="1" applyBorder="1"/>
    <xf numFmtId="164" fontId="0" fillId="3" borderId="1" xfId="0" applyNumberFormat="1" applyFill="1" applyBorder="1"/>
    <xf numFmtId="0" fontId="0" fillId="3" borderId="1" xfId="0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164" fontId="2" fillId="3" borderId="1" xfId="0" applyNumberFormat="1" applyFont="1" applyFill="1" applyBorder="1"/>
    <xf numFmtId="0" fontId="0" fillId="3" borderId="0" xfId="0" applyFill="1"/>
    <xf numFmtId="164" fontId="0" fillId="3" borderId="0" xfId="0" applyNumberFormat="1" applyFill="1"/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164" fontId="2" fillId="3" borderId="0" xfId="0" applyNumberFormat="1" applyFont="1" applyFill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2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B56"/>
  <sheetViews>
    <sheetView tabSelected="1" view="pageLayout" zoomScaleNormal="100" workbookViewId="0">
      <selection activeCell="G14" sqref="G14"/>
    </sheetView>
  </sheetViews>
  <sheetFormatPr defaultColWidth="8.85546875" defaultRowHeight="14.25"/>
  <cols>
    <col min="1" max="1" width="55.5703125" style="1" bestFit="1" customWidth="1"/>
    <col min="2" max="2" width="13.28515625" style="1" bestFit="1" customWidth="1"/>
    <col min="3" max="16384" width="8.85546875" style="1"/>
  </cols>
  <sheetData>
    <row r="3" spans="1:2" ht="15">
      <c r="A3" s="19" t="s">
        <v>47</v>
      </c>
      <c r="B3" s="19"/>
    </row>
    <row r="4" spans="1:2" ht="15">
      <c r="A4"/>
      <c r="B4"/>
    </row>
    <row r="5" spans="1:2" ht="15">
      <c r="A5" s="2" t="s">
        <v>0</v>
      </c>
      <c r="B5" s="3" t="s">
        <v>1</v>
      </c>
    </row>
    <row r="6" spans="1:2" ht="15">
      <c r="A6" s="4" t="s">
        <v>2</v>
      </c>
      <c r="B6" s="5">
        <f>120097.25+800+800</f>
        <v>121697.25</v>
      </c>
    </row>
    <row r="7" spans="1:2" ht="15">
      <c r="A7" s="4" t="s">
        <v>3</v>
      </c>
      <c r="B7" s="5">
        <f>277664.61+5306.08</f>
        <v>282970.69</v>
      </c>
    </row>
    <row r="8" spans="1:2" ht="15">
      <c r="A8" s="6" t="s">
        <v>4</v>
      </c>
      <c r="B8" s="5">
        <f>714532.27-8588.97</f>
        <v>705943.3</v>
      </c>
    </row>
    <row r="9" spans="1:2" ht="15">
      <c r="A9" s="4" t="s">
        <v>5</v>
      </c>
      <c r="B9" s="5">
        <f>7102.5+10045</f>
        <v>17147.5</v>
      </c>
    </row>
    <row r="10" spans="1:2" ht="15">
      <c r="A10" s="4" t="s">
        <v>6</v>
      </c>
      <c r="B10" s="5">
        <v>31942.17</v>
      </c>
    </row>
    <row r="11" spans="1:2" ht="15">
      <c r="A11" s="4" t="s">
        <v>7</v>
      </c>
      <c r="B11" s="5">
        <v>17020.5</v>
      </c>
    </row>
    <row r="12" spans="1:2" ht="15">
      <c r="A12" s="7" t="s">
        <v>8</v>
      </c>
      <c r="B12" s="8">
        <f>SUM(B6:B11)</f>
        <v>1176721.4099999999</v>
      </c>
    </row>
    <row r="13" spans="1:2" ht="15">
      <c r="A13" s="7"/>
      <c r="B13" s="8"/>
    </row>
    <row r="14" spans="1:2" ht="15">
      <c r="A14" s="4" t="s">
        <v>9</v>
      </c>
      <c r="B14" s="5">
        <v>61169.59</v>
      </c>
    </row>
    <row r="15" spans="1:2" ht="15">
      <c r="A15" s="4" t="s">
        <v>10</v>
      </c>
      <c r="B15" s="5">
        <f>22721.86+475.28</f>
        <v>23197.14</v>
      </c>
    </row>
    <row r="16" spans="1:2" ht="15">
      <c r="A16" s="4" t="s">
        <v>11</v>
      </c>
      <c r="B16" s="5">
        <v>2700.15</v>
      </c>
    </row>
    <row r="17" spans="1:2" ht="15">
      <c r="A17" s="4" t="s">
        <v>12</v>
      </c>
      <c r="B17" s="5"/>
    </row>
    <row r="18" spans="1:2" ht="15">
      <c r="A18" s="4" t="s">
        <v>13</v>
      </c>
      <c r="B18" s="5"/>
    </row>
    <row r="19" spans="1:2" ht="15">
      <c r="A19" s="4" t="s">
        <v>14</v>
      </c>
      <c r="B19" s="5"/>
    </row>
    <row r="20" spans="1:2" ht="15">
      <c r="A20" s="4" t="s">
        <v>15</v>
      </c>
      <c r="B20" s="5"/>
    </row>
    <row r="21" spans="1:2" ht="15">
      <c r="A21" s="7" t="s">
        <v>16</v>
      </c>
      <c r="B21" s="8">
        <f>SUM(B14:B20)</f>
        <v>87066.87999999999</v>
      </c>
    </row>
    <row r="22" spans="1:2" ht="15">
      <c r="A22" s="7"/>
      <c r="B22" s="8"/>
    </row>
    <row r="23" spans="1:2" ht="15">
      <c r="A23" s="7" t="s">
        <v>17</v>
      </c>
      <c r="B23" s="8">
        <f>SUM(B21,B12)</f>
        <v>1263788.2899999998</v>
      </c>
    </row>
    <row r="24" spans="1:2" ht="15">
      <c r="A24" s="9"/>
      <c r="B24" s="10"/>
    </row>
    <row r="25" spans="1:2" ht="15">
      <c r="A25" s="2" t="s">
        <v>0</v>
      </c>
      <c r="B25" s="3" t="s">
        <v>1</v>
      </c>
    </row>
    <row r="26" spans="1:2" ht="15">
      <c r="A26" s="4" t="s">
        <v>18</v>
      </c>
      <c r="B26" s="5">
        <f>120597.51+61366.34+8422.4+11987.32+1668</f>
        <v>204041.56999999998</v>
      </c>
    </row>
    <row r="27" spans="1:2" ht="15">
      <c r="A27" s="4" t="s">
        <v>19</v>
      </c>
      <c r="B27" s="5">
        <f>18911.13+22125.11</f>
        <v>41036.240000000005</v>
      </c>
    </row>
    <row r="28" spans="1:2" ht="15">
      <c r="A28" s="4" t="s">
        <v>20</v>
      </c>
      <c r="B28" s="5">
        <f>124584.9+6978.14+10085.01</f>
        <v>141648.05000000002</v>
      </c>
    </row>
    <row r="29" spans="1:2" ht="15">
      <c r="A29" s="4" t="s">
        <v>21</v>
      </c>
      <c r="B29" s="5"/>
    </row>
    <row r="30" spans="1:2" ht="15">
      <c r="A30" s="4" t="s">
        <v>22</v>
      </c>
      <c r="B30" s="5"/>
    </row>
    <row r="31" spans="1:2" ht="15">
      <c r="A31" s="7" t="s">
        <v>23</v>
      </c>
      <c r="B31" s="8">
        <f>SUM(B26+B27+B28+B29+B30)</f>
        <v>386725.86</v>
      </c>
    </row>
    <row r="32" spans="1:2" ht="15">
      <c r="A32" s="9"/>
      <c r="B32" s="10"/>
    </row>
    <row r="33" spans="1:2" ht="15">
      <c r="A33" s="4" t="s">
        <v>24</v>
      </c>
      <c r="B33" s="5">
        <f>44420.06+2890.76</f>
        <v>47310.82</v>
      </c>
    </row>
    <row r="34" spans="1:2" ht="15">
      <c r="A34" s="11" t="s">
        <v>25</v>
      </c>
      <c r="B34" s="12"/>
    </row>
    <row r="35" spans="1:2" ht="15">
      <c r="A35" s="11" t="s">
        <v>26</v>
      </c>
      <c r="B35" s="12">
        <f>25921.65+2180</f>
        <v>28101.65</v>
      </c>
    </row>
    <row r="36" spans="1:2" ht="15">
      <c r="A36" s="11" t="s">
        <v>27</v>
      </c>
      <c r="B36" s="12">
        <v>63257.62</v>
      </c>
    </row>
    <row r="37" spans="1:2" ht="15">
      <c r="A37" s="11" t="s">
        <v>28</v>
      </c>
      <c r="B37" s="12">
        <v>283299.84000000003</v>
      </c>
    </row>
    <row r="38" spans="1:2" ht="15">
      <c r="A38" s="11" t="s">
        <v>29</v>
      </c>
      <c r="B38" s="12">
        <v>244024.5</v>
      </c>
    </row>
    <row r="39" spans="1:2" ht="15">
      <c r="A39" s="13" t="s">
        <v>30</v>
      </c>
      <c r="B39" s="12"/>
    </row>
    <row r="40" spans="1:2" ht="15">
      <c r="A40" s="13" t="s">
        <v>31</v>
      </c>
      <c r="B40" s="12"/>
    </row>
    <row r="41" spans="1:2" ht="15">
      <c r="A41" s="11" t="s">
        <v>32</v>
      </c>
      <c r="B41" s="12">
        <v>45674.35</v>
      </c>
    </row>
    <row r="42" spans="1:2" ht="15">
      <c r="A42" s="11" t="s">
        <v>33</v>
      </c>
      <c r="B42" s="12">
        <v>3300.75</v>
      </c>
    </row>
    <row r="43" spans="1:2" ht="15">
      <c r="A43" s="11" t="s">
        <v>34</v>
      </c>
      <c r="B43" s="12"/>
    </row>
    <row r="44" spans="1:2" ht="15">
      <c r="A44" s="11" t="s">
        <v>35</v>
      </c>
      <c r="B44" s="12">
        <f>6410.3+5485.79+425.14+351.46+628.05+533.63+472.57+522</f>
        <v>14828.939999999997</v>
      </c>
    </row>
    <row r="45" spans="1:2" ht="15">
      <c r="A45" s="11" t="s">
        <v>36</v>
      </c>
      <c r="B45" s="12">
        <f>242+2123.4+905+362+2379.19+1713.99+534+3884.82+2060.83+63852.75</f>
        <v>78057.98</v>
      </c>
    </row>
    <row r="46" spans="1:2" ht="15">
      <c r="A46" s="11" t="s">
        <v>37</v>
      </c>
      <c r="B46" s="12"/>
    </row>
    <row r="47" spans="1:2" ht="15">
      <c r="A47" s="11" t="s">
        <v>38</v>
      </c>
      <c r="B47" s="5"/>
    </row>
    <row r="48" spans="1:2" ht="15">
      <c r="A48" s="11" t="s">
        <v>39</v>
      </c>
      <c r="B48" s="5"/>
    </row>
    <row r="49" spans="1:2" ht="15">
      <c r="A49" s="11" t="s">
        <v>40</v>
      </c>
      <c r="B49" s="5">
        <v>518.99</v>
      </c>
    </row>
    <row r="50" spans="1:2" ht="15">
      <c r="A50" s="11" t="s">
        <v>41</v>
      </c>
      <c r="B50" s="5">
        <f>297.45+152.07+108.3+2292.81+9351.5+304.7+407.35+136125.75</f>
        <v>149039.93</v>
      </c>
    </row>
    <row r="51" spans="1:2" ht="15">
      <c r="A51" s="11" t="s">
        <v>42</v>
      </c>
      <c r="B51" s="5"/>
    </row>
    <row r="52" spans="1:2" ht="15">
      <c r="A52" s="11" t="s">
        <v>43</v>
      </c>
      <c r="B52" s="5"/>
    </row>
    <row r="53" spans="1:2" ht="15">
      <c r="A53" s="11" t="s">
        <v>44</v>
      </c>
      <c r="B53" s="5"/>
    </row>
    <row r="54" spans="1:2" ht="15">
      <c r="A54" s="14" t="s">
        <v>45</v>
      </c>
      <c r="B54" s="8">
        <f>SUM(B33:B53)</f>
        <v>957415.36999999988</v>
      </c>
    </row>
    <row r="55" spans="1:2" ht="15">
      <c r="A55" s="15"/>
      <c r="B55" s="16"/>
    </row>
    <row r="56" spans="1:2" ht="15">
      <c r="A56" s="17" t="s">
        <v>46</v>
      </c>
      <c r="B56" s="18">
        <f>SUM(B23+B31+B54)</f>
        <v>2607929.5199999996</v>
      </c>
    </row>
  </sheetData>
  <mergeCells count="1">
    <mergeCell ref="A3:B3"/>
  </mergeCells>
  <printOptions horizontalCentered="1"/>
  <pageMargins left="0.19685039370078741" right="0.19685039370078741" top="0.94488188976377963" bottom="0.74803149606299213" header="0.19685039370078741" footer="0.11811023622047245"/>
  <pageSetup paperSize="9" scale="85" orientation="portrait" r:id="rId1"/>
  <headerFooter>
    <oddHeader>&amp;L        &amp;G&amp;R&amp;G</oddHeader>
    <oddFooter>&amp;L        &amp;G&amp;C&amp;G&amp;K00+000____________________&amp;R&amp;"Exo,Normale"&amp;18&amp;G&amp;K00+000_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</dc:creator>
  <cp:lastModifiedBy>Alice Chiri</cp:lastModifiedBy>
  <cp:lastPrinted>2026-07-28T13:38:03Z</cp:lastPrinted>
  <dcterms:created xsi:type="dcterms:W3CDTF">2016-10-18T13:26:15Z</dcterms:created>
  <dcterms:modified xsi:type="dcterms:W3CDTF">2026-07-28T13:38:14Z</dcterms:modified>
</cp:coreProperties>
</file>